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Municípios\Pinheiro\1. Obras\ID 25137 - Creche Pré-Escola Tipo B - Bairro Edvaldo Moraes\1. Licitação\Nova Licitação 2025 - Repactuação\"/>
    </mc:Choice>
  </mc:AlternateContent>
  <xr:revisionPtr revIDLastSave="0" documentId="13_ncr:1_{7B68D3E5-93BB-4B04-89F5-CD9AAD100368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ronograma Físico Financeiro" sheetId="3" r:id="rId1"/>
  </sheets>
  <definedNames>
    <definedName name="_xlnm.Print_Area" localSheetId="0">'Cronograma Físico Financeiro'!$A$1:$M$91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4" i="3" l="1"/>
  <c r="L65" i="3"/>
  <c r="K62" i="3"/>
  <c r="M59" i="3"/>
  <c r="F56" i="3"/>
  <c r="H50" i="3"/>
  <c r="M44" i="3"/>
  <c r="J38" i="3"/>
  <c r="L35" i="3"/>
  <c r="I32" i="3"/>
  <c r="L26" i="3"/>
  <c r="H23" i="3"/>
  <c r="K20" i="3"/>
  <c r="G17" i="3"/>
  <c r="F14" i="3"/>
  <c r="E14" i="3"/>
  <c r="J71" i="3"/>
  <c r="J68" i="3"/>
  <c r="I68" i="3"/>
  <c r="M71" i="3"/>
  <c r="L71" i="3"/>
  <c r="K71" i="3"/>
  <c r="L62" i="3"/>
  <c r="H53" i="3"/>
  <c r="L47" i="3"/>
  <c r="K47" i="3"/>
  <c r="H47" i="3"/>
  <c r="G47" i="3"/>
  <c r="G29" i="3"/>
  <c r="J29" i="3"/>
  <c r="I29" i="3"/>
  <c r="H29" i="3"/>
  <c r="G38" i="3" l="1"/>
  <c r="J20" i="3"/>
  <c r="E20" i="3"/>
  <c r="L20" i="3"/>
  <c r="H38" i="3"/>
  <c r="K44" i="3"/>
  <c r="H17" i="3"/>
  <c r="I23" i="3"/>
  <c r="I38" i="3"/>
  <c r="L44" i="3"/>
  <c r="F50" i="3"/>
  <c r="F76" i="3" s="1"/>
  <c r="J35" i="3"/>
  <c r="I35" i="3"/>
  <c r="G56" i="3"/>
  <c r="C75" i="3"/>
  <c r="J32" i="3"/>
  <c r="K35" i="3"/>
  <c r="E50" i="3"/>
  <c r="H56" i="3"/>
  <c r="E11" i="3"/>
  <c r="M26" i="3"/>
  <c r="M76" i="3" s="1"/>
  <c r="K41" i="3"/>
  <c r="G50" i="3"/>
  <c r="L41" i="3"/>
  <c r="F17" i="3"/>
  <c r="E56" i="3"/>
  <c r="K76" i="3" l="1"/>
  <c r="K78" i="3" s="1"/>
  <c r="H76" i="3"/>
  <c r="H78" i="3" s="1"/>
  <c r="J76" i="3"/>
  <c r="J78" i="3" s="1"/>
  <c r="L76" i="3"/>
  <c r="L78" i="3" s="1"/>
  <c r="I76" i="3"/>
  <c r="I78" i="3" s="1"/>
  <c r="E76" i="3"/>
  <c r="G76" i="3"/>
  <c r="G78" i="3" s="1"/>
  <c r="F78" i="3"/>
  <c r="D48" i="3"/>
  <c r="D39" i="3"/>
  <c r="D33" i="3"/>
  <c r="D30" i="3"/>
  <c r="D66" i="3"/>
  <c r="D57" i="3"/>
  <c r="D51" i="3"/>
  <c r="D54" i="3"/>
  <c r="D36" i="3"/>
  <c r="D18" i="3"/>
  <c r="D27" i="3"/>
  <c r="D69" i="3"/>
  <c r="D21" i="3"/>
  <c r="D42" i="3"/>
  <c r="D60" i="3"/>
  <c r="D45" i="3"/>
  <c r="D63" i="3"/>
  <c r="D9" i="3"/>
  <c r="M78" i="3"/>
  <c r="D72" i="3"/>
  <c r="D15" i="3"/>
  <c r="D24" i="3"/>
  <c r="E77" i="3" l="1"/>
  <c r="F77" i="3" s="1"/>
  <c r="G77" i="3" s="1"/>
  <c r="H77" i="3" s="1"/>
  <c r="I77" i="3" s="1"/>
  <c r="J77" i="3" s="1"/>
  <c r="K77" i="3" s="1"/>
  <c r="L77" i="3" s="1"/>
  <c r="M77" i="3" s="1"/>
  <c r="E78" i="3"/>
  <c r="E79" i="3" s="1"/>
  <c r="F79" i="3" s="1"/>
  <c r="G79" i="3" s="1"/>
  <c r="H79" i="3" s="1"/>
  <c r="I79" i="3" s="1"/>
  <c r="J79" i="3" s="1"/>
  <c r="K79" i="3" s="1"/>
  <c r="L79" i="3" s="1"/>
  <c r="M79" i="3" s="1"/>
</calcChain>
</file>

<file path=xl/sharedStrings.xml><?xml version="1.0" encoding="utf-8"?>
<sst xmlns="http://schemas.openxmlformats.org/spreadsheetml/2006/main" count="75" uniqueCount="72">
  <si>
    <t>ITEM</t>
  </si>
  <si>
    <t>TOTAL</t>
  </si>
  <si>
    <t>DESCRIMINAÇÃO DOS SERVIÇOS</t>
  </si>
  <si>
    <t>%</t>
  </si>
  <si>
    <t>PRAZO EM MESES</t>
  </si>
  <si>
    <t>1º</t>
  </si>
  <si>
    <t>2º</t>
  </si>
  <si>
    <t>3º</t>
  </si>
  <si>
    <t>VALORES TOTAIS R$</t>
  </si>
  <si>
    <t>PARCIAL</t>
  </si>
  <si>
    <t>ACUMULADO</t>
  </si>
  <si>
    <t>VALORES TOTAIS %</t>
  </si>
  <si>
    <t>TOTAL GERAL</t>
  </si>
  <si>
    <t>4º</t>
  </si>
  <si>
    <t>1.0</t>
  </si>
  <si>
    <t>2.0</t>
  </si>
  <si>
    <t>3.0</t>
  </si>
  <si>
    <t>4.0</t>
  </si>
  <si>
    <t>SERVIÇOS PRELIMINARES</t>
  </si>
  <si>
    <t>PAVIMENTAÇÃO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</si>
  <si>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</si>
  <si>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</si>
  <si>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</si>
  <si>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</si>
  <si>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</si>
  <si>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</si>
  <si>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</si>
  <si>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</si>
  <si>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</si>
  <si>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</si>
  <si>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</si>
  <si>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</si>
  <si>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</si>
  <si>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18.0</t>
  </si>
  <si>
    <t>19.0</t>
  </si>
  <si>
    <t>20.0</t>
  </si>
  <si>
    <t>21.0</t>
  </si>
  <si>
    <t>22.0</t>
  </si>
  <si>
    <t>INFRAESTRUTURA / FUNDAÇÕES</t>
  </si>
  <si>
    <t>SUPERESTRUTURA</t>
  </si>
  <si>
    <t>PAREDES E PAINÉS</t>
  </si>
  <si>
    <t>ESQUADRIAS</t>
  </si>
  <si>
    <t>VIDROS</t>
  </si>
  <si>
    <t>COBERTURA</t>
  </si>
  <si>
    <t>IMPERMEABILIZAÇÃO</t>
  </si>
  <si>
    <t>REVESTIMENTO</t>
  </si>
  <si>
    <t>SOLEIRAS, RODAPÉS E PEITORIS</t>
  </si>
  <si>
    <t>PINTURA</t>
  </si>
  <si>
    <t>INSTALAÇÕES ELÉTRICAS E TELEFONICAS</t>
  </si>
  <si>
    <t>INSTALAÇÕES HIDRÁULICAS</t>
  </si>
  <si>
    <t>EQUIPAMENTOS</t>
  </si>
  <si>
    <t>INSTALAÇÕES SANITÁRIAS</t>
  </si>
  <si>
    <t>INSTALAÇÕES DE COMBATE A PREVENÇÃO DE INCÊNDIOS</t>
  </si>
  <si>
    <t>LOUÇAS E METAIS</t>
  </si>
  <si>
    <t>INSTALAÇÕES MECÂNICAS E DE UTILIDADES</t>
  </si>
  <si>
    <t>PROTEÇÃO CONTRA DESCARGAS ATMOSFÉRICAS</t>
  </si>
  <si>
    <t>SERVIÇOS DIVERSOS</t>
  </si>
  <si>
    <t>SERVIÇOS FINAIS</t>
  </si>
  <si>
    <t>5º</t>
  </si>
  <si>
    <t>6º</t>
  </si>
  <si>
    <t>7º</t>
  </si>
  <si>
    <t>8º</t>
  </si>
  <si>
    <t>9º</t>
  </si>
  <si>
    <t>ID</t>
  </si>
  <si>
    <t>TC Nº</t>
  </si>
  <si>
    <t>LOCALIZAÇÃO</t>
  </si>
  <si>
    <t>PACTO NACIONAL DE RETOMADA DE OBRAS - LEI Nº 14719 DE 1º DE NOVEMBRO DE 2023  ///  PORTARIA CONJUNTA MEC/MGI/CGU Nº 82 DE 10 DE JULHO DE 2023</t>
  </si>
  <si>
    <t>CRECHE PRÓ- INFÂNCIA TIPO "B" PADRÃO FNDE</t>
  </si>
  <si>
    <t>CRONOGRAMA FÍSICO-FINANCEIRO</t>
  </si>
  <si>
    <t>PREFEITURA MUNICIPAL DE PINHEIRO / MA</t>
  </si>
  <si>
    <t>2704 / 2012</t>
  </si>
  <si>
    <t xml:space="preserve">ÁREA EDVALDO MORAES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</si>
</sst>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8"/>
      <color theme="1"/>
      <name val="Arial"/>
      <family val="2"/>
    </font>
    <font>
      <b/>
      <sz val="15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3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8" xfId="0" applyBorder="1"/>
    <xf numFmtId="0" fontId="0" fillId="0" borderId="9" xfId="0" applyBorder="1"/>
    <xf numFmtId="10" fontId="3" fillId="0" borderId="1" xfId="3" applyNumberFormat="1" applyBorder="1" applyAlignment="1">
      <alignment horizontal="center"/>
    </xf>
    <xf numFmtId="4" fontId="3" fillId="2" borderId="1" xfId="3" applyNumberFormat="1" applyFill="1" applyBorder="1" applyAlignment="1">
      <alignment horizontal="center"/>
    </xf>
    <xf numFmtId="4" fontId="3" fillId="0" borderId="1" xfId="3" applyNumberFormat="1" applyBorder="1" applyAlignment="1">
      <alignment horizontal="center"/>
    </xf>
    <xf numFmtId="10" fontId="1" fillId="0" borderId="1" xfId="3" applyNumberFormat="1" applyFont="1" applyBorder="1" applyAlignment="1">
      <alignment horizontal="center"/>
    </xf>
    <xf numFmtId="0" fontId="5" fillId="0" borderId="0" xfId="0" applyFont="1"/>
    <xf numFmtId="4" fontId="3" fillId="0" borderId="16" xfId="3" applyNumberFormat="1" applyBorder="1" applyAlignment="1">
      <alignment horizontal="center"/>
    </xf>
    <xf numFmtId="4" fontId="3" fillId="2" borderId="11" xfId="3" applyNumberFormat="1" applyFill="1" applyBorder="1" applyAlignment="1">
      <alignment horizontal="center"/>
    </xf>
    <xf numFmtId="4" fontId="3" fillId="0" borderId="11" xfId="3" applyNumberFormat="1" applyBorder="1" applyAlignment="1">
      <alignment horizontal="center"/>
    </xf>
    <xf numFmtId="10" fontId="1" fillId="0" borderId="11" xfId="3" applyNumberFormat="1" applyFont="1" applyBorder="1" applyAlignment="1">
      <alignment horizontal="center"/>
    </xf>
    <xf numFmtId="4" fontId="3" fillId="4" borderId="11" xfId="3" applyNumberFormat="1" applyFill="1" applyBorder="1" applyAlignment="1">
      <alignment horizontal="center"/>
    </xf>
    <xf numFmtId="0" fontId="7" fillId="0" borderId="6" xfId="0" applyFont="1" applyBorder="1" applyAlignment="1">
      <alignment vertical="center" wrapText="1"/>
    </xf>
    <xf numFmtId="0" fontId="8" fillId="0" borderId="7" xfId="9" applyFont="1" applyBorder="1"/>
    <xf numFmtId="0" fontId="9" fillId="0" borderId="0" xfId="0" applyFont="1"/>
    <xf numFmtId="0" fontId="7" fillId="0" borderId="0" xfId="0" applyFont="1" applyAlignment="1">
      <alignment vertical="center" wrapText="1"/>
    </xf>
    <xf numFmtId="0" fontId="8" fillId="0" borderId="9" xfId="9" applyFont="1" applyBorder="1"/>
    <xf numFmtId="0" fontId="2" fillId="4" borderId="1" xfId="3" applyFont="1" applyFill="1" applyBorder="1" applyAlignment="1">
      <alignment horizontal="center"/>
    </xf>
    <xf numFmtId="0" fontId="0" fillId="4" borderId="11" xfId="0" applyFill="1" applyBorder="1"/>
    <xf numFmtId="0" fontId="0" fillId="4" borderId="0" xfId="0" applyFill="1"/>
    <xf numFmtId="0" fontId="2" fillId="4" borderId="11" xfId="3" applyFont="1" applyFill="1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8" xfId="0" applyBorder="1" applyAlignment="1">
      <alignment wrapText="1"/>
    </xf>
    <xf numFmtId="4" fontId="1" fillId="0" borderId="8" xfId="1" applyNumberFormat="1" applyBorder="1" applyAlignment="1">
      <alignment vertical="top"/>
    </xf>
    <xf numFmtId="4" fontId="1" fillId="0" borderId="0" xfId="1" applyNumberFormat="1" applyAlignment="1">
      <alignment vertical="top"/>
    </xf>
    <xf numFmtId="0" fontId="1" fillId="0" borderId="8" xfId="1" applyBorder="1" applyAlignment="1">
      <alignment vertical="top"/>
    </xf>
    <xf numFmtId="0" fontId="1" fillId="0" borderId="0" xfId="1" applyAlignment="1">
      <alignment vertical="top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4" fontId="15" fillId="3" borderId="1" xfId="3" applyNumberFormat="1" applyFont="1" applyFill="1" applyBorder="1" applyAlignment="1">
      <alignment horizontal="center" vertical="center"/>
    </xf>
    <xf numFmtId="10" fontId="15" fillId="3" borderId="1" xfId="3" applyNumberFormat="1" applyFont="1" applyFill="1" applyBorder="1" applyAlignment="1">
      <alignment horizontal="center" vertical="center"/>
    </xf>
    <xf numFmtId="4" fontId="13" fillId="0" borderId="1" xfId="3" applyNumberFormat="1" applyFont="1" applyBorder="1" applyAlignment="1">
      <alignment horizontal="center" vertical="center"/>
    </xf>
    <xf numFmtId="4" fontId="13" fillId="0" borderId="11" xfId="3" applyNumberFormat="1" applyFont="1" applyBorder="1" applyAlignment="1">
      <alignment horizontal="center" vertical="center"/>
    </xf>
    <xf numFmtId="4" fontId="15" fillId="4" borderId="11" xfId="3" quotePrefix="1" applyNumberFormat="1" applyFont="1" applyFill="1" applyBorder="1" applyAlignment="1">
      <alignment horizontal="center" vertical="center"/>
    </xf>
    <xf numFmtId="10" fontId="13" fillId="0" borderId="1" xfId="3" applyNumberFormat="1" applyFont="1" applyBorder="1" applyAlignment="1">
      <alignment horizontal="center" vertical="center"/>
    </xf>
    <xf numFmtId="10" fontId="13" fillId="0" borderId="1" xfId="8" applyNumberFormat="1" applyFont="1" applyBorder="1" applyAlignment="1">
      <alignment horizontal="center" vertical="center"/>
    </xf>
    <xf numFmtId="10" fontId="13" fillId="0" borderId="11" xfId="8" applyNumberFormat="1" applyFont="1" applyBorder="1" applyAlignment="1">
      <alignment horizontal="center" vertical="center"/>
    </xf>
    <xf numFmtId="10" fontId="13" fillId="0" borderId="3" xfId="3" applyNumberFormat="1" applyFont="1" applyBorder="1" applyAlignment="1">
      <alignment horizontal="center" vertical="center"/>
    </xf>
    <xf numFmtId="10" fontId="13" fillId="0" borderId="3" xfId="8" applyNumberFormat="1" applyFont="1" applyFill="1" applyBorder="1" applyAlignment="1">
      <alignment horizontal="center" vertical="center"/>
    </xf>
    <xf numFmtId="10" fontId="15" fillId="4" borderId="25" xfId="8" applyNumberFormat="1" applyFont="1" applyFill="1" applyBorder="1" applyAlignment="1">
      <alignment horizontal="center" vertical="center"/>
    </xf>
    <xf numFmtId="4" fontId="3" fillId="0" borderId="1" xfId="3" applyNumberFormat="1" applyBorder="1" applyAlignment="1">
      <alignment horizontal="center"/>
    </xf>
    <xf numFmtId="4" fontId="3" fillId="0" borderId="16" xfId="3" applyNumberFormat="1" applyBorder="1" applyAlignment="1">
      <alignment horizontal="center"/>
    </xf>
    <xf numFmtId="0" fontId="14" fillId="0" borderId="12" xfId="3" applyFont="1" applyBorder="1" applyAlignment="1">
      <alignment horizontal="center" vertical="center"/>
    </xf>
    <xf numFmtId="0" fontId="14" fillId="0" borderId="13" xfId="3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/>
    </xf>
    <xf numFmtId="10" fontId="14" fillId="0" borderId="1" xfId="3" applyNumberFormat="1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4" fontId="14" fillId="0" borderId="1" xfId="3" applyNumberFormat="1" applyFont="1" applyBorder="1" applyAlignment="1">
      <alignment horizontal="center" vertical="center"/>
    </xf>
    <xf numFmtId="0" fontId="13" fillId="4" borderId="10" xfId="3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 wrapText="1"/>
    </xf>
    <xf numFmtId="0" fontId="13" fillId="4" borderId="1" xfId="3" applyFont="1" applyFill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4" fontId="3" fillId="0" borderId="11" xfId="3" applyNumberFormat="1" applyBorder="1" applyAlignment="1">
      <alignment horizontal="center"/>
    </xf>
    <xf numFmtId="0" fontId="2" fillId="4" borderId="1" xfId="3" applyFont="1" applyFill="1" applyBorder="1" applyAlignment="1">
      <alignment horizontal="center"/>
    </xf>
    <xf numFmtId="0" fontId="13" fillId="0" borderId="4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10" fontId="14" fillId="0" borderId="18" xfId="3" applyNumberFormat="1" applyFont="1" applyBorder="1" applyAlignment="1">
      <alignment horizontal="center" vertical="center"/>
    </xf>
    <xf numFmtId="4" fontId="3" fillId="0" borderId="19" xfId="3" applyNumberFormat="1" applyBorder="1" applyAlignment="1">
      <alignment horizontal="center"/>
    </xf>
    <xf numFmtId="0" fontId="15" fillId="0" borderId="17" xfId="3" applyFont="1" applyBorder="1" applyAlignment="1">
      <alignment horizontal="center" vertical="center"/>
    </xf>
    <xf numFmtId="0" fontId="15" fillId="0" borderId="16" xfId="3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</cellXfs>
  <cellStyles count="10">
    <cellStyle name="Normal" xfId="0" builtinId="0"/>
    <cellStyle name="Normal 13" xfId="3" xr:uid="{00000000-0005-0000-0000-000001000000}"/>
    <cellStyle name="Normal 14" xfId="4" xr:uid="{00000000-0005-0000-0000-000002000000}"/>
    <cellStyle name="Normal 2" xfId="5" xr:uid="{00000000-0005-0000-0000-000003000000}"/>
    <cellStyle name="Normal 2 2 2 2" xfId="9" xr:uid="{27090183-3F71-481A-BF52-3502DD02251D}"/>
    <cellStyle name="Normal 3" xfId="1" xr:uid="{00000000-0005-0000-0000-000004000000}"/>
    <cellStyle name="Porcentagem" xfId="8" builtinId="5"/>
    <cellStyle name="Separador de milhares 12" xfId="7" xr:uid="{00000000-0005-0000-0000-000006000000}"/>
    <cellStyle name="Separador de milhares 2 2" xfId="6" xr:uid="{00000000-0005-0000-0000-000007000000}"/>
    <cellStyle name="Separador de milhares 3" xfId="2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247107</xdr:colOff>
      <xdr:row>0</xdr:row>
      <xdr:rowOff>54428</xdr:rowOff>
    </xdr:from>
    <xdr:to>
      <xdr:col>12</xdr:col>
      <xdr:colOff>1294318</xdr:colOff>
      <xdr:row>3</xdr:row>
      <xdr:rowOff>272142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7A311AE-A270-4085-A6C0-6755A5B1E1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087" t="20656" r="17787" b="24596"/>
        <a:stretch/>
      </xdr:blipFill>
      <xdr:spPr>
        <a:xfrm>
          <a:off x="17239707" y="54428"/>
          <a:ext cx="2473240" cy="1164771"/>
        </a:xfrm>
        <a:prstGeom prst="rect">
          <a:avLst/>
        </a:prstGeom>
      </xdr:spPr>
    </xdr:pic>
    <xdr:clientData/>
  </xdr:twoCellAnchor>
  <xdr:twoCellAnchor editAs="oneCell">
    <xdr:from>
      <xdr:col>9</xdr:col>
      <xdr:colOff>359229</xdr:colOff>
      <xdr:row>0</xdr:row>
      <xdr:rowOff>76201</xdr:rowOff>
    </xdr:from>
    <xdr:to>
      <xdr:col>10</xdr:col>
      <xdr:colOff>1322899</xdr:colOff>
      <xdr:row>3</xdr:row>
      <xdr:rowOff>239487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00D2F87-6B78-4AC6-BE61-B62139CCE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04" t="-8054" r="13364" b="2"/>
        <a:stretch>
          <a:fillRect/>
        </a:stretch>
      </xdr:blipFill>
      <xdr:spPr bwMode="auto">
        <a:xfrm>
          <a:off x="14499772" y="76201"/>
          <a:ext cx="2389698" cy="11103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1"/>
  <sheetViews>
    <sheetView tabSelected="1" view="pageBreakPreview" zoomScale="70" zoomScaleSheetLayoutView="70" workbookViewId="0">
      <selection activeCell="F60" sqref="F60:F62"/>
    </sheetView>
  </sheetViews>
  <sheetFormatPr defaultRowHeight="15" x14ac:dyDescent="0.25"/>
  <cols>
    <col min="1" max="1" width="9.85546875" customWidth="1"/>
    <col min="2" max="2" width="50.7109375" customWidth="1"/>
    <col min="3" max="13" width="20.7109375" customWidth="1"/>
  </cols>
  <sheetData>
    <row r="1" spans="1:13" s="15" customFormat="1" ht="25.15" customHeight="1" x14ac:dyDescent="0.25">
      <c r="A1" s="76" t="s">
        <v>69</v>
      </c>
      <c r="B1" s="77"/>
      <c r="C1" s="77"/>
      <c r="D1" s="77"/>
      <c r="E1" s="77"/>
      <c r="F1" s="77"/>
      <c r="G1" s="78"/>
      <c r="H1" s="71" t="s">
        <v>63</v>
      </c>
      <c r="I1" s="71"/>
      <c r="J1" s="73"/>
      <c r="K1" s="13"/>
      <c r="L1" s="13"/>
      <c r="M1" s="14"/>
    </row>
    <row r="2" spans="1:13" s="15" customFormat="1" ht="25.15" customHeight="1" x14ac:dyDescent="0.25">
      <c r="A2" s="79"/>
      <c r="B2" s="80"/>
      <c r="C2" s="80"/>
      <c r="D2" s="80"/>
      <c r="E2" s="80"/>
      <c r="F2" s="80"/>
      <c r="G2" s="81"/>
      <c r="H2" s="72"/>
      <c r="I2" s="72"/>
      <c r="J2" s="74"/>
      <c r="K2" s="16"/>
      <c r="L2" s="16"/>
      <c r="M2" s="17"/>
    </row>
    <row r="3" spans="1:13" s="15" customFormat="1" ht="25.15" customHeight="1" x14ac:dyDescent="0.25">
      <c r="A3" s="82" t="s">
        <v>66</v>
      </c>
      <c r="B3" s="83"/>
      <c r="C3" s="83"/>
      <c r="D3" s="83"/>
      <c r="E3" s="83"/>
      <c r="F3" s="83"/>
      <c r="G3" s="84"/>
      <c r="H3" s="72">
        <v>25137</v>
      </c>
      <c r="I3" s="72"/>
      <c r="J3" s="74"/>
      <c r="K3" s="16"/>
      <c r="L3" s="16"/>
      <c r="M3" s="17"/>
    </row>
    <row r="4" spans="1:13" s="15" customFormat="1" ht="25.15" customHeight="1" x14ac:dyDescent="0.25">
      <c r="A4" s="82"/>
      <c r="B4" s="83"/>
      <c r="C4" s="83"/>
      <c r="D4" s="83"/>
      <c r="E4" s="83"/>
      <c r="F4" s="83"/>
      <c r="G4" s="84"/>
      <c r="H4" s="72"/>
      <c r="I4" s="72"/>
      <c r="J4" s="74"/>
      <c r="K4" s="16"/>
      <c r="L4" s="16"/>
      <c r="M4" s="17"/>
    </row>
    <row r="5" spans="1:13" s="15" customFormat="1" ht="25.15" customHeight="1" x14ac:dyDescent="0.25">
      <c r="A5" s="85" t="s">
        <v>67</v>
      </c>
      <c r="B5" s="86"/>
      <c r="C5" s="86"/>
      <c r="D5" s="86"/>
      <c r="E5" s="86"/>
      <c r="F5" s="86"/>
      <c r="G5" s="87"/>
      <c r="H5" s="72" t="s">
        <v>64</v>
      </c>
      <c r="I5" s="72"/>
      <c r="J5" s="72" t="s">
        <v>65</v>
      </c>
      <c r="K5" s="72"/>
      <c r="L5" s="72"/>
      <c r="M5" s="75"/>
    </row>
    <row r="6" spans="1:13" s="15" customFormat="1" ht="25.15" customHeight="1" x14ac:dyDescent="0.25">
      <c r="A6" s="88" t="s">
        <v>68</v>
      </c>
      <c r="B6" s="89"/>
      <c r="C6" s="89"/>
      <c r="D6" s="89"/>
      <c r="E6" s="89"/>
      <c r="F6" s="89"/>
      <c r="G6" s="90"/>
      <c r="H6" s="72" t="s">
        <v>70</v>
      </c>
      <c r="I6" s="72"/>
      <c r="J6" s="72" t="s">
        <v>71</v>
      </c>
      <c r="K6" s="72"/>
      <c r="L6" s="72"/>
      <c r="M6" s="75"/>
    </row>
    <row r="7" spans="1:13" s="20" customFormat="1" x14ac:dyDescent="0.25">
      <c r="A7" s="54" t="s">
        <v>0</v>
      </c>
      <c r="B7" s="55" t="s">
        <v>2</v>
      </c>
      <c r="C7" s="56" t="s">
        <v>1</v>
      </c>
      <c r="D7" s="56" t="s">
        <v>3</v>
      </c>
      <c r="E7" s="64" t="s">
        <v>4</v>
      </c>
      <c r="F7" s="64"/>
      <c r="G7" s="64"/>
      <c r="H7" s="64"/>
      <c r="I7" s="64" t="s">
        <v>4</v>
      </c>
      <c r="J7" s="64"/>
      <c r="K7" s="64"/>
      <c r="L7" s="64"/>
      <c r="M7" s="19"/>
    </row>
    <row r="8" spans="1:13" s="20" customFormat="1" x14ac:dyDescent="0.25">
      <c r="A8" s="54"/>
      <c r="B8" s="55"/>
      <c r="C8" s="56"/>
      <c r="D8" s="56"/>
      <c r="E8" s="18" t="s">
        <v>5</v>
      </c>
      <c r="F8" s="18" t="s">
        <v>6</v>
      </c>
      <c r="G8" s="18" t="s">
        <v>7</v>
      </c>
      <c r="H8" s="18" t="s">
        <v>13</v>
      </c>
      <c r="I8" s="18" t="s">
        <v>58</v>
      </c>
      <c r="J8" s="18" t="s">
        <v>59</v>
      </c>
      <c r="K8" s="18" t="s">
        <v>60</v>
      </c>
      <c r="L8" s="18" t="s">
        <v>61</v>
      </c>
      <c r="M8" s="21" t="s">
        <v>62</v>
      </c>
    </row>
    <row r="9" spans="1:13" s="7" customFormat="1" ht="15" customHeight="1" x14ac:dyDescent="0.2">
      <c r="A9" s="46" t="s">
        <v>14</v>
      </c>
      <c r="B9" s="50" t="s">
        <v>18</v>
      </c>
      <c r="C9" s="53">
        <v>3512.28</v>
      </c>
      <c r="D9" s="49">
        <f>C9/C75</f>
        <v>3.4454075001110695E-3</v>
      </c>
      <c r="E9" s="6">
        <v>1</v>
      </c>
      <c r="F9" s="44"/>
      <c r="G9" s="44"/>
      <c r="H9" s="44"/>
      <c r="I9" s="45"/>
      <c r="J9" s="45"/>
      <c r="K9" s="45"/>
      <c r="L9" s="44"/>
      <c r="M9" s="63"/>
    </row>
    <row r="10" spans="1:13" ht="5.0999999999999996" customHeight="1" x14ac:dyDescent="0.25">
      <c r="A10" s="47"/>
      <c r="B10" s="51"/>
      <c r="C10" s="53"/>
      <c r="D10" s="49"/>
      <c r="E10" s="4"/>
      <c r="F10" s="45"/>
      <c r="G10" s="44"/>
      <c r="H10" s="44"/>
      <c r="I10" s="45"/>
      <c r="J10" s="45"/>
      <c r="K10" s="45"/>
      <c r="L10" s="44"/>
      <c r="M10" s="63"/>
    </row>
    <row r="11" spans="1:13" ht="15" customHeight="1" x14ac:dyDescent="0.25">
      <c r="A11" s="48"/>
      <c r="B11" s="52"/>
      <c r="C11" s="53"/>
      <c r="D11" s="49"/>
      <c r="E11" s="5">
        <f>E9*$C$9</f>
        <v>3512.28</v>
      </c>
      <c r="F11" s="44"/>
      <c r="G11" s="44"/>
      <c r="H11" s="44"/>
      <c r="I11" s="45"/>
      <c r="J11" s="45"/>
      <c r="K11" s="45"/>
      <c r="L11" s="44"/>
      <c r="M11" s="63"/>
    </row>
    <row r="12" spans="1:13" ht="15" customHeight="1" x14ac:dyDescent="0.25">
      <c r="A12" s="46" t="s">
        <v>15</v>
      </c>
      <c r="B12" s="50" t="s">
        <v>38</v>
      </c>
      <c r="C12" s="53">
        <v>22756.36</v>
      </c>
      <c r="D12" s="67">
        <v>0</v>
      </c>
      <c r="E12" s="6">
        <v>0.5</v>
      </c>
      <c r="F12" s="6">
        <v>0.5</v>
      </c>
      <c r="G12" s="44"/>
      <c r="H12" s="44"/>
      <c r="I12" s="44"/>
      <c r="J12" s="44"/>
      <c r="K12" s="44"/>
      <c r="L12" s="44"/>
      <c r="M12" s="63"/>
    </row>
    <row r="13" spans="1:13" ht="5.0999999999999996" customHeight="1" x14ac:dyDescent="0.25">
      <c r="A13" s="47"/>
      <c r="B13" s="51"/>
      <c r="C13" s="53"/>
      <c r="D13" s="67"/>
      <c r="E13" s="4"/>
      <c r="F13" s="4"/>
      <c r="G13" s="45"/>
      <c r="H13" s="44"/>
      <c r="I13" s="45"/>
      <c r="J13" s="45"/>
      <c r="K13" s="44"/>
      <c r="L13" s="44"/>
      <c r="M13" s="63"/>
    </row>
    <row r="14" spans="1:13" ht="15" customHeight="1" x14ac:dyDescent="0.25">
      <c r="A14" s="48"/>
      <c r="B14" s="52"/>
      <c r="C14" s="53"/>
      <c r="D14" s="67"/>
      <c r="E14" s="5">
        <f>E12*C12</f>
        <v>11378.18</v>
      </c>
      <c r="F14" s="5">
        <f>F12*C12</f>
        <v>11378.18</v>
      </c>
      <c r="G14" s="44"/>
      <c r="H14" s="44"/>
      <c r="I14" s="44"/>
      <c r="J14" s="44"/>
      <c r="K14" s="44"/>
      <c r="L14" s="44"/>
      <c r="M14" s="63"/>
    </row>
    <row r="15" spans="1:13" ht="15" customHeight="1" x14ac:dyDescent="0.25">
      <c r="A15" s="46" t="s">
        <v>16</v>
      </c>
      <c r="B15" s="62" t="s">
        <v>39</v>
      </c>
      <c r="C15" s="53">
        <v>247035.73</v>
      </c>
      <c r="D15" s="49">
        <f>C15/C75</f>
        <v>0.24233226193168342</v>
      </c>
      <c r="E15" s="44"/>
      <c r="F15" s="3">
        <v>0.3</v>
      </c>
      <c r="G15" s="3">
        <v>0.4</v>
      </c>
      <c r="H15" s="3">
        <v>0.3</v>
      </c>
      <c r="I15" s="44"/>
      <c r="J15" s="44"/>
      <c r="K15" s="44"/>
      <c r="L15" s="44"/>
      <c r="M15" s="63"/>
    </row>
    <row r="16" spans="1:13" ht="5.0999999999999996" customHeight="1" x14ac:dyDescent="0.25">
      <c r="A16" s="47"/>
      <c r="B16" s="65"/>
      <c r="C16" s="53"/>
      <c r="D16" s="49"/>
      <c r="E16" s="44"/>
      <c r="F16" s="4"/>
      <c r="G16" s="4"/>
      <c r="H16" s="4"/>
      <c r="I16" s="44"/>
      <c r="J16" s="45"/>
      <c r="K16" s="45"/>
      <c r="L16" s="45"/>
      <c r="M16" s="68"/>
    </row>
    <row r="17" spans="1:13" ht="15" customHeight="1" x14ac:dyDescent="0.25">
      <c r="A17" s="48"/>
      <c r="B17" s="66"/>
      <c r="C17" s="53"/>
      <c r="D17" s="49"/>
      <c r="E17" s="44"/>
      <c r="F17" s="5">
        <f>F15*C15</f>
        <v>74110.718999999997</v>
      </c>
      <c r="G17" s="5">
        <f>G15*C15</f>
        <v>98814.292000000016</v>
      </c>
      <c r="H17" s="5">
        <f>H15*C15</f>
        <v>74110.718999999997</v>
      </c>
      <c r="I17" s="44"/>
      <c r="J17" s="44"/>
      <c r="K17" s="44"/>
      <c r="L17" s="44"/>
      <c r="M17" s="63"/>
    </row>
    <row r="18" spans="1:13" ht="15" customHeight="1" x14ac:dyDescent="0.25">
      <c r="A18" s="46" t="s">
        <v>17</v>
      </c>
      <c r="B18" s="50" t="s">
        <v>40</v>
      </c>
      <c r="C18" s="53">
        <v>7473.38</v>
      </c>
      <c r="D18" s="49">
        <f>C18/C75</f>
        <v>7.3310896349892555E-3</v>
      </c>
      <c r="E18" s="3">
        <v>0.17</v>
      </c>
      <c r="F18" s="44"/>
      <c r="G18" s="44"/>
      <c r="H18" s="44"/>
      <c r="I18" s="44"/>
      <c r="J18" s="3">
        <v>0.4</v>
      </c>
      <c r="K18" s="3">
        <v>0.3</v>
      </c>
      <c r="L18" s="3">
        <v>0.13</v>
      </c>
      <c r="M18" s="63"/>
    </row>
    <row r="19" spans="1:13" ht="5.0999999999999996" customHeight="1" x14ac:dyDescent="0.25">
      <c r="A19" s="47"/>
      <c r="B19" s="51"/>
      <c r="C19" s="53"/>
      <c r="D19" s="49"/>
      <c r="E19" s="4"/>
      <c r="F19" s="44"/>
      <c r="G19" s="44"/>
      <c r="H19" s="44"/>
      <c r="I19" s="44"/>
      <c r="J19" s="4"/>
      <c r="K19" s="4"/>
      <c r="L19" s="4"/>
      <c r="M19" s="68"/>
    </row>
    <row r="20" spans="1:13" ht="15" customHeight="1" x14ac:dyDescent="0.25">
      <c r="A20" s="48"/>
      <c r="B20" s="52"/>
      <c r="C20" s="53"/>
      <c r="D20" s="49"/>
      <c r="E20" s="5">
        <f>E18*C18</f>
        <v>1270.4746</v>
      </c>
      <c r="F20" s="44"/>
      <c r="G20" s="44"/>
      <c r="H20" s="44"/>
      <c r="I20" s="44"/>
      <c r="J20" s="5">
        <f>J18*C18</f>
        <v>2989.3520000000003</v>
      </c>
      <c r="K20" s="5">
        <f>K18*C18</f>
        <v>2242.0140000000001</v>
      </c>
      <c r="L20" s="5">
        <f>L18*C18</f>
        <v>971.5394</v>
      </c>
      <c r="M20" s="63"/>
    </row>
    <row r="21" spans="1:13" s="7" customFormat="1" ht="15" customHeight="1" x14ac:dyDescent="0.2">
      <c r="A21" s="46" t="s">
        <v>20</v>
      </c>
      <c r="B21" s="50" t="s">
        <v>41</v>
      </c>
      <c r="C21" s="53">
        <v>35610.29</v>
      </c>
      <c r="D21" s="49">
        <f>C21/C75</f>
        <v>3.4932283373515269E-2</v>
      </c>
      <c r="E21" s="44"/>
      <c r="F21" s="44"/>
      <c r="G21" s="44"/>
      <c r="H21" s="6">
        <v>0.5</v>
      </c>
      <c r="I21" s="6">
        <v>0.5</v>
      </c>
      <c r="J21" s="45"/>
      <c r="K21" s="44"/>
      <c r="L21" s="44"/>
      <c r="M21" s="63"/>
    </row>
    <row r="22" spans="1:13" ht="5.0999999999999996" customHeight="1" x14ac:dyDescent="0.25">
      <c r="A22" s="47"/>
      <c r="B22" s="51"/>
      <c r="C22" s="53"/>
      <c r="D22" s="49"/>
      <c r="E22" s="44"/>
      <c r="F22" s="44"/>
      <c r="G22" s="44"/>
      <c r="H22" s="4"/>
      <c r="I22" s="4"/>
      <c r="J22" s="45"/>
      <c r="K22" s="45"/>
      <c r="L22" s="45"/>
      <c r="M22" s="63"/>
    </row>
    <row r="23" spans="1:13" ht="15" customHeight="1" x14ac:dyDescent="0.25">
      <c r="A23" s="48"/>
      <c r="B23" s="52"/>
      <c r="C23" s="53"/>
      <c r="D23" s="49"/>
      <c r="E23" s="44"/>
      <c r="F23" s="44"/>
      <c r="G23" s="44"/>
      <c r="H23" s="5">
        <f>H21*C21</f>
        <v>17805.145</v>
      </c>
      <c r="I23" s="5">
        <f>I21*C21</f>
        <v>17805.145</v>
      </c>
      <c r="J23" s="45"/>
      <c r="K23" s="44"/>
      <c r="L23" s="44"/>
      <c r="M23" s="63"/>
    </row>
    <row r="24" spans="1:13" s="7" customFormat="1" ht="15" customHeight="1" x14ac:dyDescent="0.2">
      <c r="A24" s="46" t="s">
        <v>21</v>
      </c>
      <c r="B24" s="50" t="s">
        <v>42</v>
      </c>
      <c r="C24" s="53">
        <v>19523.27</v>
      </c>
      <c r="D24" s="49">
        <f>C24/C75</f>
        <v>1.9151554228220253E-2</v>
      </c>
      <c r="E24" s="44"/>
      <c r="F24" s="44"/>
      <c r="G24" s="44"/>
      <c r="H24" s="44"/>
      <c r="I24" s="45"/>
      <c r="J24" s="45"/>
      <c r="K24" s="45"/>
      <c r="L24" s="6">
        <v>0.8</v>
      </c>
      <c r="M24" s="11">
        <v>0.2</v>
      </c>
    </row>
    <row r="25" spans="1:13" ht="5.0999999999999996" customHeight="1" x14ac:dyDescent="0.25">
      <c r="A25" s="47"/>
      <c r="B25" s="51"/>
      <c r="C25" s="53"/>
      <c r="D25" s="49"/>
      <c r="E25" s="44"/>
      <c r="F25" s="44"/>
      <c r="G25" s="44"/>
      <c r="H25" s="44"/>
      <c r="I25" s="45"/>
      <c r="J25" s="45"/>
      <c r="K25" s="45"/>
      <c r="L25" s="4"/>
      <c r="M25" s="12"/>
    </row>
    <row r="26" spans="1:13" ht="15" customHeight="1" x14ac:dyDescent="0.25">
      <c r="A26" s="48"/>
      <c r="B26" s="52"/>
      <c r="C26" s="53"/>
      <c r="D26" s="49"/>
      <c r="E26" s="44"/>
      <c r="F26" s="44"/>
      <c r="G26" s="44"/>
      <c r="H26" s="44"/>
      <c r="I26" s="45"/>
      <c r="J26" s="45"/>
      <c r="K26" s="45"/>
      <c r="L26" s="5">
        <f>L24*C24</f>
        <v>15618.616000000002</v>
      </c>
      <c r="M26" s="10">
        <f>M24*C24</f>
        <v>3904.6540000000005</v>
      </c>
    </row>
    <row r="27" spans="1:13" s="7" customFormat="1" ht="15" customHeight="1" x14ac:dyDescent="0.2">
      <c r="A27" s="46" t="s">
        <v>22</v>
      </c>
      <c r="B27" s="50" t="s">
        <v>43</v>
      </c>
      <c r="C27" s="53">
        <v>46812.5</v>
      </c>
      <c r="D27" s="49">
        <f>C27/C75</f>
        <v>4.5921207477464615E-2</v>
      </c>
      <c r="E27" s="44"/>
      <c r="F27" s="44"/>
      <c r="G27" s="6">
        <v>0.1</v>
      </c>
      <c r="H27" s="6">
        <v>0.3</v>
      </c>
      <c r="I27" s="6">
        <v>0.3</v>
      </c>
      <c r="J27" s="6">
        <v>0.3</v>
      </c>
      <c r="K27" s="45"/>
      <c r="L27" s="44"/>
      <c r="M27" s="63"/>
    </row>
    <row r="28" spans="1:13" ht="5.0999999999999996" customHeight="1" x14ac:dyDescent="0.25">
      <c r="A28" s="47"/>
      <c r="B28" s="51"/>
      <c r="C28" s="53"/>
      <c r="D28" s="49"/>
      <c r="E28" s="44"/>
      <c r="F28" s="44"/>
      <c r="G28" s="4"/>
      <c r="H28" s="4"/>
      <c r="I28" s="4"/>
      <c r="J28" s="4"/>
      <c r="K28" s="45"/>
      <c r="L28" s="44"/>
      <c r="M28" s="63"/>
    </row>
    <row r="29" spans="1:13" ht="15" customHeight="1" x14ac:dyDescent="0.25">
      <c r="A29" s="48"/>
      <c r="B29" s="52"/>
      <c r="C29" s="53"/>
      <c r="D29" s="49"/>
      <c r="E29" s="44"/>
      <c r="F29" s="44"/>
      <c r="G29" s="5">
        <f>G27*C27</f>
        <v>4681.25</v>
      </c>
      <c r="H29" s="5">
        <f>H27*C27</f>
        <v>14043.75</v>
      </c>
      <c r="I29" s="5">
        <f>I27*C27</f>
        <v>14043.75</v>
      </c>
      <c r="J29" s="5">
        <f>J27*C27</f>
        <v>14043.75</v>
      </c>
      <c r="K29" s="45"/>
      <c r="L29" s="44"/>
      <c r="M29" s="63"/>
    </row>
    <row r="30" spans="1:13" s="7" customFormat="1" ht="15" customHeight="1" x14ac:dyDescent="0.2">
      <c r="A30" s="46" t="s">
        <v>23</v>
      </c>
      <c r="B30" s="50" t="s">
        <v>44</v>
      </c>
      <c r="C30" s="53">
        <v>47988.9</v>
      </c>
      <c r="D30" s="49">
        <f>C30/C75</f>
        <v>4.7075209260674003E-2</v>
      </c>
      <c r="E30" s="44"/>
      <c r="F30" s="44"/>
      <c r="G30" s="44"/>
      <c r="H30" s="44"/>
      <c r="I30" s="6">
        <v>0.5</v>
      </c>
      <c r="J30" s="6">
        <v>0.5</v>
      </c>
      <c r="K30" s="44"/>
      <c r="L30" s="44"/>
      <c r="M30" s="63"/>
    </row>
    <row r="31" spans="1:13" ht="5.0999999999999996" customHeight="1" x14ac:dyDescent="0.25">
      <c r="A31" s="47"/>
      <c r="B31" s="51"/>
      <c r="C31" s="53"/>
      <c r="D31" s="49"/>
      <c r="E31" s="44"/>
      <c r="F31" s="44"/>
      <c r="G31" s="44"/>
      <c r="H31" s="44"/>
      <c r="I31" s="4"/>
      <c r="J31" s="4"/>
      <c r="K31" s="44"/>
      <c r="L31" s="44"/>
      <c r="M31" s="63"/>
    </row>
    <row r="32" spans="1:13" ht="15" customHeight="1" x14ac:dyDescent="0.25">
      <c r="A32" s="48"/>
      <c r="B32" s="52"/>
      <c r="C32" s="53"/>
      <c r="D32" s="49"/>
      <c r="E32" s="44"/>
      <c r="F32" s="44"/>
      <c r="G32" s="44"/>
      <c r="H32" s="44"/>
      <c r="I32" s="5">
        <f>I30*C30</f>
        <v>23994.45</v>
      </c>
      <c r="J32" s="5">
        <f>J30*C30</f>
        <v>23994.45</v>
      </c>
      <c r="K32" s="44"/>
      <c r="L32" s="44"/>
      <c r="M32" s="63"/>
    </row>
    <row r="33" spans="1:13" s="7" customFormat="1" ht="15" customHeight="1" x14ac:dyDescent="0.2">
      <c r="A33" s="46" t="s">
        <v>24</v>
      </c>
      <c r="B33" s="50" t="s">
        <v>45</v>
      </c>
      <c r="C33" s="53">
        <v>18519.849999999999</v>
      </c>
      <c r="D33" s="49">
        <f>C33/$C$75</f>
        <v>1.8167238970393015E-2</v>
      </c>
      <c r="E33" s="44"/>
      <c r="F33" s="44"/>
      <c r="G33" s="44"/>
      <c r="H33" s="44"/>
      <c r="I33" s="6">
        <v>0.3</v>
      </c>
      <c r="J33" s="6">
        <v>0.3</v>
      </c>
      <c r="K33" s="6">
        <v>0.3</v>
      </c>
      <c r="L33" s="6">
        <v>0.1</v>
      </c>
      <c r="M33" s="63"/>
    </row>
    <row r="34" spans="1:13" ht="5.0999999999999996" customHeight="1" x14ac:dyDescent="0.25">
      <c r="A34" s="47"/>
      <c r="B34" s="51"/>
      <c r="C34" s="53"/>
      <c r="D34" s="49"/>
      <c r="E34" s="44"/>
      <c r="F34" s="44"/>
      <c r="G34" s="44"/>
      <c r="H34" s="44"/>
      <c r="I34" s="4"/>
      <c r="J34" s="4"/>
      <c r="K34" s="4"/>
      <c r="L34" s="4"/>
      <c r="M34" s="63"/>
    </row>
    <row r="35" spans="1:13" ht="15" customHeight="1" x14ac:dyDescent="0.25">
      <c r="A35" s="48"/>
      <c r="B35" s="52"/>
      <c r="C35" s="53"/>
      <c r="D35" s="49"/>
      <c r="E35" s="44"/>
      <c r="F35" s="44"/>
      <c r="G35" s="44"/>
      <c r="H35" s="44"/>
      <c r="I35" s="5">
        <f>I33*C33</f>
        <v>5555.954999999999</v>
      </c>
      <c r="J35" s="5">
        <f>J33*C33</f>
        <v>5555.954999999999</v>
      </c>
      <c r="K35" s="5">
        <f>K33*C33</f>
        <v>5555.954999999999</v>
      </c>
      <c r="L35" s="5">
        <f>L33*C33</f>
        <v>1851.9849999999999</v>
      </c>
      <c r="M35" s="63"/>
    </row>
    <row r="36" spans="1:13" s="7" customFormat="1" ht="15" customHeight="1" x14ac:dyDescent="0.2">
      <c r="A36" s="46" t="s">
        <v>25</v>
      </c>
      <c r="B36" s="50" t="s">
        <v>19</v>
      </c>
      <c r="C36" s="53">
        <v>16407.93</v>
      </c>
      <c r="D36" s="49">
        <f>C36/$C$75</f>
        <v>1.6095529138706884E-2</v>
      </c>
      <c r="E36" s="44"/>
      <c r="F36" s="44"/>
      <c r="G36" s="6">
        <v>0.3</v>
      </c>
      <c r="H36" s="6">
        <v>0.2</v>
      </c>
      <c r="I36" s="6">
        <v>0.2</v>
      </c>
      <c r="J36" s="6">
        <v>0.3</v>
      </c>
      <c r="K36" s="44"/>
      <c r="L36" s="44"/>
      <c r="M36" s="63"/>
    </row>
    <row r="37" spans="1:13" ht="5.0999999999999996" customHeight="1" x14ac:dyDescent="0.25">
      <c r="A37" s="47"/>
      <c r="B37" s="51"/>
      <c r="C37" s="53"/>
      <c r="D37" s="49"/>
      <c r="E37" s="44"/>
      <c r="F37" s="44"/>
      <c r="G37" s="4"/>
      <c r="H37" s="4"/>
      <c r="I37" s="4"/>
      <c r="J37" s="4"/>
      <c r="K37" s="44"/>
      <c r="L37" s="44"/>
      <c r="M37" s="63"/>
    </row>
    <row r="38" spans="1:13" ht="15" customHeight="1" x14ac:dyDescent="0.25">
      <c r="A38" s="48"/>
      <c r="B38" s="52"/>
      <c r="C38" s="53"/>
      <c r="D38" s="49"/>
      <c r="E38" s="44"/>
      <c r="F38" s="44"/>
      <c r="G38" s="5">
        <f>G36*C36</f>
        <v>4922.3789999999999</v>
      </c>
      <c r="H38" s="5">
        <f>H36*C36</f>
        <v>3281.5860000000002</v>
      </c>
      <c r="I38" s="5">
        <f>I36*C36</f>
        <v>3281.5860000000002</v>
      </c>
      <c r="J38" s="5">
        <f>J36*C36</f>
        <v>4922.3789999999999</v>
      </c>
      <c r="K38" s="44"/>
      <c r="L38" s="44"/>
      <c r="M38" s="63"/>
    </row>
    <row r="39" spans="1:13" s="7" customFormat="1" ht="15" customHeight="1" x14ac:dyDescent="0.2">
      <c r="A39" s="46" t="s">
        <v>26</v>
      </c>
      <c r="B39" s="50" t="s">
        <v>46</v>
      </c>
      <c r="C39" s="53">
        <v>29378.28</v>
      </c>
      <c r="D39" s="49">
        <f>C39/$C$75</f>
        <v>2.881892851719197E-2</v>
      </c>
      <c r="E39" s="44"/>
      <c r="F39" s="44"/>
      <c r="G39" s="44"/>
      <c r="H39" s="44"/>
      <c r="I39" s="45"/>
      <c r="J39" s="45"/>
      <c r="K39" s="6">
        <v>0.5</v>
      </c>
      <c r="L39" s="6">
        <v>0.5</v>
      </c>
      <c r="M39" s="63"/>
    </row>
    <row r="40" spans="1:13" ht="5.0999999999999996" customHeight="1" x14ac:dyDescent="0.25">
      <c r="A40" s="47"/>
      <c r="B40" s="51"/>
      <c r="C40" s="53"/>
      <c r="D40" s="49"/>
      <c r="E40" s="44"/>
      <c r="F40" s="44"/>
      <c r="G40" s="44"/>
      <c r="H40" s="44"/>
      <c r="I40" s="45"/>
      <c r="J40" s="45"/>
      <c r="K40" s="4"/>
      <c r="L40" s="4"/>
      <c r="M40" s="63"/>
    </row>
    <row r="41" spans="1:13" ht="15" customHeight="1" x14ac:dyDescent="0.25">
      <c r="A41" s="48"/>
      <c r="B41" s="52"/>
      <c r="C41" s="53"/>
      <c r="D41" s="49"/>
      <c r="E41" s="44"/>
      <c r="F41" s="44"/>
      <c r="G41" s="44"/>
      <c r="H41" s="44"/>
      <c r="I41" s="45"/>
      <c r="J41" s="45"/>
      <c r="K41" s="5">
        <f>K39*C39</f>
        <v>14689.14</v>
      </c>
      <c r="L41" s="5">
        <f>L39*C39</f>
        <v>14689.14</v>
      </c>
      <c r="M41" s="63"/>
    </row>
    <row r="42" spans="1:13" s="7" customFormat="1" ht="15" customHeight="1" x14ac:dyDescent="0.2">
      <c r="A42" s="46" t="s">
        <v>27</v>
      </c>
      <c r="B42" s="50" t="s">
        <v>47</v>
      </c>
      <c r="C42" s="53">
        <v>18005.674999999999</v>
      </c>
      <c r="D42" s="49">
        <f>C42/$C$75</f>
        <v>1.7662853670425586E-2</v>
      </c>
      <c r="E42" s="44"/>
      <c r="F42" s="44"/>
      <c r="G42" s="44"/>
      <c r="H42" s="44"/>
      <c r="I42" s="45"/>
      <c r="J42" s="45"/>
      <c r="K42" s="6">
        <v>0.4</v>
      </c>
      <c r="L42" s="6">
        <v>0.4</v>
      </c>
      <c r="M42" s="11">
        <v>0.2</v>
      </c>
    </row>
    <row r="43" spans="1:13" ht="5.0999999999999996" customHeight="1" x14ac:dyDescent="0.25">
      <c r="A43" s="47"/>
      <c r="B43" s="51"/>
      <c r="C43" s="53"/>
      <c r="D43" s="49"/>
      <c r="E43" s="44"/>
      <c r="F43" s="44"/>
      <c r="G43" s="44"/>
      <c r="H43" s="44"/>
      <c r="I43" s="45"/>
      <c r="J43" s="45"/>
      <c r="K43" s="4"/>
      <c r="L43" s="4"/>
      <c r="M43" s="9"/>
    </row>
    <row r="44" spans="1:13" ht="15" customHeight="1" x14ac:dyDescent="0.25">
      <c r="A44" s="48"/>
      <c r="B44" s="52"/>
      <c r="C44" s="53"/>
      <c r="D44" s="49"/>
      <c r="E44" s="44"/>
      <c r="F44" s="44"/>
      <c r="G44" s="44"/>
      <c r="H44" s="44"/>
      <c r="I44" s="45"/>
      <c r="J44" s="45"/>
      <c r="K44" s="5">
        <f>K42*C42</f>
        <v>7202.27</v>
      </c>
      <c r="L44" s="5">
        <f>L42*C42</f>
        <v>7202.27</v>
      </c>
      <c r="M44" s="10">
        <f>M42*C42</f>
        <v>3601.1350000000002</v>
      </c>
    </row>
    <row r="45" spans="1:13" s="7" customFormat="1" ht="15" customHeight="1" x14ac:dyDescent="0.2">
      <c r="A45" s="46" t="s">
        <v>28</v>
      </c>
      <c r="B45" s="50" t="s">
        <v>48</v>
      </c>
      <c r="C45" s="53">
        <v>166479.04000000001</v>
      </c>
      <c r="D45" s="49">
        <f>C45/$C$75</f>
        <v>0.16330934123341267</v>
      </c>
      <c r="E45" s="44"/>
      <c r="F45" s="44"/>
      <c r="G45" s="6">
        <v>0.2</v>
      </c>
      <c r="H45" s="6">
        <v>0.3</v>
      </c>
      <c r="I45" s="45"/>
      <c r="J45" s="45"/>
      <c r="K45" s="6">
        <v>0.3</v>
      </c>
      <c r="L45" s="6">
        <v>0.2</v>
      </c>
      <c r="M45" s="63"/>
    </row>
    <row r="46" spans="1:13" ht="5.0999999999999996" customHeight="1" x14ac:dyDescent="0.25">
      <c r="A46" s="47"/>
      <c r="B46" s="51"/>
      <c r="C46" s="53"/>
      <c r="D46" s="49"/>
      <c r="E46" s="44"/>
      <c r="F46" s="44"/>
      <c r="G46" s="4"/>
      <c r="H46" s="4"/>
      <c r="I46" s="45"/>
      <c r="J46" s="45"/>
      <c r="K46" s="4"/>
      <c r="L46" s="4"/>
      <c r="M46" s="63"/>
    </row>
    <row r="47" spans="1:13" ht="15" customHeight="1" x14ac:dyDescent="0.25">
      <c r="A47" s="48"/>
      <c r="B47" s="52"/>
      <c r="C47" s="53"/>
      <c r="D47" s="49"/>
      <c r="E47" s="44"/>
      <c r="F47" s="44"/>
      <c r="G47" s="5">
        <f>G45*C45</f>
        <v>33295.808000000005</v>
      </c>
      <c r="H47" s="5">
        <f>H45*C45</f>
        <v>49943.712</v>
      </c>
      <c r="I47" s="45"/>
      <c r="J47" s="45"/>
      <c r="K47" s="5">
        <f>K45*C45</f>
        <v>49943.712</v>
      </c>
      <c r="L47" s="5">
        <f>L45*C45</f>
        <v>33295.808000000005</v>
      </c>
      <c r="M47" s="63"/>
    </row>
    <row r="48" spans="1:13" s="7" customFormat="1" ht="15" customHeight="1" x14ac:dyDescent="0.2">
      <c r="A48" s="46" t="s">
        <v>29</v>
      </c>
      <c r="B48" s="50" t="s">
        <v>49</v>
      </c>
      <c r="C48" s="53">
        <v>9155.68</v>
      </c>
      <c r="D48" s="49">
        <f>C48/$C$75</f>
        <v>8.9813592710765982E-3</v>
      </c>
      <c r="E48" s="6">
        <v>0.2</v>
      </c>
      <c r="F48" s="6">
        <v>0.3</v>
      </c>
      <c r="G48" s="6">
        <v>0.3</v>
      </c>
      <c r="H48" s="6">
        <v>0.2</v>
      </c>
      <c r="I48" s="45"/>
      <c r="J48" s="45"/>
      <c r="K48" s="45"/>
      <c r="L48" s="44"/>
      <c r="M48" s="63"/>
    </row>
    <row r="49" spans="1:13" ht="5.0999999999999996" customHeight="1" x14ac:dyDescent="0.25">
      <c r="A49" s="47"/>
      <c r="B49" s="51"/>
      <c r="C49" s="53"/>
      <c r="D49" s="49"/>
      <c r="E49" s="4"/>
      <c r="F49" s="4"/>
      <c r="G49" s="4"/>
      <c r="H49" s="4"/>
      <c r="I49" s="45"/>
      <c r="J49" s="45"/>
      <c r="K49" s="45"/>
      <c r="L49" s="44"/>
      <c r="M49" s="63"/>
    </row>
    <row r="50" spans="1:13" ht="15" customHeight="1" x14ac:dyDescent="0.25">
      <c r="A50" s="48"/>
      <c r="B50" s="52"/>
      <c r="C50" s="53"/>
      <c r="D50" s="49"/>
      <c r="E50" s="5">
        <f>E48*C48</f>
        <v>1831.1360000000002</v>
      </c>
      <c r="F50" s="5">
        <f>F48*C48</f>
        <v>2746.7040000000002</v>
      </c>
      <c r="G50" s="5">
        <f>G48*C48</f>
        <v>2746.7040000000002</v>
      </c>
      <c r="H50" s="5">
        <f>H48*C48</f>
        <v>1831.1360000000002</v>
      </c>
      <c r="I50" s="45"/>
      <c r="J50" s="45"/>
      <c r="K50" s="45"/>
      <c r="L50" s="44"/>
      <c r="M50" s="63"/>
    </row>
    <row r="51" spans="1:13" s="7" customFormat="1" ht="15" customHeight="1" x14ac:dyDescent="0.2">
      <c r="A51" s="46" t="s">
        <v>30</v>
      </c>
      <c r="B51" s="50" t="s">
        <v>50</v>
      </c>
      <c r="C51" s="53">
        <v>5416.35</v>
      </c>
      <c r="D51" s="49">
        <f>C51/$C$75</f>
        <v>5.3132247181963254E-3</v>
      </c>
      <c r="E51" s="44"/>
      <c r="F51" s="44"/>
      <c r="G51" s="44"/>
      <c r="H51" s="6">
        <v>1</v>
      </c>
      <c r="I51" s="45"/>
      <c r="J51" s="45"/>
      <c r="K51" s="45"/>
      <c r="L51" s="44"/>
      <c r="M51" s="63"/>
    </row>
    <row r="52" spans="1:13" ht="5.0999999999999996" customHeight="1" x14ac:dyDescent="0.25">
      <c r="A52" s="47"/>
      <c r="B52" s="51"/>
      <c r="C52" s="53"/>
      <c r="D52" s="49"/>
      <c r="E52" s="44"/>
      <c r="F52" s="44"/>
      <c r="G52" s="44"/>
      <c r="H52" s="4"/>
      <c r="I52" s="45"/>
      <c r="J52" s="45"/>
      <c r="K52" s="45"/>
      <c r="L52" s="44"/>
      <c r="M52" s="63"/>
    </row>
    <row r="53" spans="1:13" ht="15" customHeight="1" x14ac:dyDescent="0.25">
      <c r="A53" s="48"/>
      <c r="B53" s="52"/>
      <c r="C53" s="53"/>
      <c r="D53" s="49"/>
      <c r="E53" s="44"/>
      <c r="F53" s="44"/>
      <c r="G53" s="44"/>
      <c r="H53" s="5">
        <f>H51*C51</f>
        <v>5416.35</v>
      </c>
      <c r="I53" s="45"/>
      <c r="J53" s="45"/>
      <c r="K53" s="45"/>
      <c r="L53" s="44"/>
      <c r="M53" s="63"/>
    </row>
    <row r="54" spans="1:13" s="7" customFormat="1" ht="15" customHeight="1" x14ac:dyDescent="0.2">
      <c r="A54" s="46" t="s">
        <v>31</v>
      </c>
      <c r="B54" s="50" t="s">
        <v>51</v>
      </c>
      <c r="C54" s="53">
        <v>835.22</v>
      </c>
      <c r="D54" s="49">
        <f>C54/$C$75</f>
        <v>8.1931772302970356E-4</v>
      </c>
      <c r="E54" s="6">
        <v>0.2</v>
      </c>
      <c r="F54" s="6">
        <v>0.3</v>
      </c>
      <c r="G54" s="6">
        <v>0.3</v>
      </c>
      <c r="H54" s="6">
        <v>0.2</v>
      </c>
      <c r="I54" s="45"/>
      <c r="J54" s="45"/>
      <c r="K54" s="45"/>
      <c r="L54" s="44"/>
      <c r="M54" s="63"/>
    </row>
    <row r="55" spans="1:13" ht="5.0999999999999996" customHeight="1" x14ac:dyDescent="0.25">
      <c r="A55" s="47"/>
      <c r="B55" s="51"/>
      <c r="C55" s="53"/>
      <c r="D55" s="49"/>
      <c r="E55" s="4"/>
      <c r="F55" s="4"/>
      <c r="G55" s="4"/>
      <c r="H55" s="4"/>
      <c r="I55" s="45"/>
      <c r="J55" s="45"/>
      <c r="K55" s="45"/>
      <c r="L55" s="44"/>
      <c r="M55" s="63"/>
    </row>
    <row r="56" spans="1:13" ht="15" customHeight="1" x14ac:dyDescent="0.25">
      <c r="A56" s="48"/>
      <c r="B56" s="52"/>
      <c r="C56" s="53"/>
      <c r="D56" s="49"/>
      <c r="E56" s="5">
        <f>E54*C54</f>
        <v>167.04400000000001</v>
      </c>
      <c r="F56" s="5">
        <f>F54*C54</f>
        <v>250.566</v>
      </c>
      <c r="G56" s="5">
        <f>G54*C54</f>
        <v>250.566</v>
      </c>
      <c r="H56" s="5">
        <f>H54*C54</f>
        <v>167.04400000000001</v>
      </c>
      <c r="I56" s="45"/>
      <c r="J56" s="45"/>
      <c r="K56" s="45"/>
      <c r="L56" s="44"/>
      <c r="M56" s="63"/>
    </row>
    <row r="57" spans="1:13" s="7" customFormat="1" ht="15" customHeight="1" x14ac:dyDescent="0.2">
      <c r="A57" s="46" t="s">
        <v>32</v>
      </c>
      <c r="B57" s="50" t="s">
        <v>52</v>
      </c>
      <c r="C57" s="53">
        <v>13167.184999999999</v>
      </c>
      <c r="D57" s="49">
        <f>C57/$C$75</f>
        <v>1.2916486713573509E-2</v>
      </c>
      <c r="E57" s="44"/>
      <c r="F57" s="44"/>
      <c r="G57" s="44"/>
      <c r="H57" s="44"/>
      <c r="I57" s="45"/>
      <c r="J57" s="45"/>
      <c r="K57" s="45"/>
      <c r="L57" s="44"/>
      <c r="M57" s="11">
        <v>1</v>
      </c>
    </row>
    <row r="58" spans="1:13" ht="5.0999999999999996" customHeight="1" x14ac:dyDescent="0.25">
      <c r="A58" s="47"/>
      <c r="B58" s="51"/>
      <c r="C58" s="53"/>
      <c r="D58" s="49"/>
      <c r="E58" s="44"/>
      <c r="F58" s="44"/>
      <c r="G58" s="44"/>
      <c r="H58" s="44"/>
      <c r="I58" s="45"/>
      <c r="J58" s="45"/>
      <c r="K58" s="45"/>
      <c r="L58" s="44"/>
      <c r="M58" s="9"/>
    </row>
    <row r="59" spans="1:13" ht="15" customHeight="1" x14ac:dyDescent="0.25">
      <c r="A59" s="48"/>
      <c r="B59" s="52"/>
      <c r="C59" s="53"/>
      <c r="D59" s="49"/>
      <c r="E59" s="44"/>
      <c r="F59" s="44"/>
      <c r="G59" s="44"/>
      <c r="H59" s="44"/>
      <c r="I59" s="45"/>
      <c r="J59" s="45"/>
      <c r="K59" s="45"/>
      <c r="L59" s="44"/>
      <c r="M59" s="10">
        <f>M57*C57</f>
        <v>13167.184999999999</v>
      </c>
    </row>
    <row r="60" spans="1:13" s="7" customFormat="1" ht="15" customHeight="1" x14ac:dyDescent="0.2">
      <c r="A60" s="46" t="s">
        <v>33</v>
      </c>
      <c r="B60" s="50" t="s">
        <v>53</v>
      </c>
      <c r="C60" s="53">
        <v>38418.879999999997</v>
      </c>
      <c r="D60" s="49">
        <f>C60/$C$75</f>
        <v>3.7687398868503405E-2</v>
      </c>
      <c r="E60" s="44"/>
      <c r="F60" s="44"/>
      <c r="G60" s="44"/>
      <c r="H60" s="44"/>
      <c r="I60" s="45"/>
      <c r="J60" s="45"/>
      <c r="K60" s="6">
        <v>0.5</v>
      </c>
      <c r="L60" s="6">
        <v>0.5</v>
      </c>
      <c r="M60" s="63"/>
    </row>
    <row r="61" spans="1:13" ht="5.0999999999999996" customHeight="1" x14ac:dyDescent="0.25">
      <c r="A61" s="47"/>
      <c r="B61" s="51"/>
      <c r="C61" s="53"/>
      <c r="D61" s="49"/>
      <c r="E61" s="44"/>
      <c r="F61" s="44"/>
      <c r="G61" s="44"/>
      <c r="H61" s="44"/>
      <c r="I61" s="45"/>
      <c r="J61" s="45"/>
      <c r="K61" s="4"/>
      <c r="L61" s="4"/>
      <c r="M61" s="63"/>
    </row>
    <row r="62" spans="1:13" ht="15" customHeight="1" x14ac:dyDescent="0.25">
      <c r="A62" s="48"/>
      <c r="B62" s="52"/>
      <c r="C62" s="53"/>
      <c r="D62" s="49"/>
      <c r="E62" s="44"/>
      <c r="F62" s="44"/>
      <c r="G62" s="44"/>
      <c r="H62" s="44"/>
      <c r="I62" s="45"/>
      <c r="J62" s="45"/>
      <c r="K62" s="5">
        <f>K60*C60</f>
        <v>19209.439999999999</v>
      </c>
      <c r="L62" s="5">
        <f>L60*C60</f>
        <v>19209.439999999999</v>
      </c>
      <c r="M62" s="63"/>
    </row>
    <row r="63" spans="1:13" s="7" customFormat="1" ht="15" customHeight="1" x14ac:dyDescent="0.2">
      <c r="A63" s="46" t="s">
        <v>34</v>
      </c>
      <c r="B63" s="50" t="s">
        <v>54</v>
      </c>
      <c r="C63" s="53">
        <v>89340.13</v>
      </c>
      <c r="D63" s="49">
        <f>C63/$C$75</f>
        <v>8.7639127279971404E-2</v>
      </c>
      <c r="E63" s="44"/>
      <c r="F63" s="44"/>
      <c r="G63" s="44"/>
      <c r="H63" s="44"/>
      <c r="I63" s="45"/>
      <c r="J63" s="45"/>
      <c r="K63" s="45"/>
      <c r="L63" s="6">
        <v>1</v>
      </c>
      <c r="M63" s="63"/>
    </row>
    <row r="64" spans="1:13" ht="5.0999999999999996" customHeight="1" x14ac:dyDescent="0.25">
      <c r="A64" s="47"/>
      <c r="B64" s="51"/>
      <c r="C64" s="53"/>
      <c r="D64" s="49"/>
      <c r="E64" s="44"/>
      <c r="F64" s="44"/>
      <c r="G64" s="44"/>
      <c r="H64" s="44"/>
      <c r="I64" s="45"/>
      <c r="J64" s="45"/>
      <c r="K64" s="45"/>
      <c r="L64" s="4"/>
      <c r="M64" s="63"/>
    </row>
    <row r="65" spans="1:13" ht="15" customHeight="1" x14ac:dyDescent="0.25">
      <c r="A65" s="48"/>
      <c r="B65" s="52"/>
      <c r="C65" s="53"/>
      <c r="D65" s="49"/>
      <c r="E65" s="44"/>
      <c r="F65" s="44"/>
      <c r="G65" s="44"/>
      <c r="H65" s="44"/>
      <c r="I65" s="45"/>
      <c r="J65" s="45"/>
      <c r="K65" s="45"/>
      <c r="L65" s="5">
        <f>L63*C63</f>
        <v>89340.13</v>
      </c>
      <c r="M65" s="63"/>
    </row>
    <row r="66" spans="1:13" s="7" customFormat="1" ht="15" customHeight="1" x14ac:dyDescent="0.2">
      <c r="A66" s="46" t="s">
        <v>35</v>
      </c>
      <c r="B66" s="50" t="s">
        <v>55</v>
      </c>
      <c r="C66" s="53">
        <v>72103.87</v>
      </c>
      <c r="D66" s="49">
        <f>C66/$C$75</f>
        <v>7.0731039235207183E-2</v>
      </c>
      <c r="E66" s="44"/>
      <c r="F66" s="44"/>
      <c r="G66" s="44"/>
      <c r="H66" s="44"/>
      <c r="I66" s="6">
        <v>0.3</v>
      </c>
      <c r="J66" s="6">
        <v>0.7</v>
      </c>
      <c r="K66" s="45"/>
      <c r="L66" s="44"/>
      <c r="M66" s="63"/>
    </row>
    <row r="67" spans="1:13" ht="5.0999999999999996" customHeight="1" x14ac:dyDescent="0.25">
      <c r="A67" s="47"/>
      <c r="B67" s="51"/>
      <c r="C67" s="53"/>
      <c r="D67" s="49"/>
      <c r="E67" s="44"/>
      <c r="F67" s="44"/>
      <c r="G67" s="44"/>
      <c r="H67" s="44"/>
      <c r="I67" s="4"/>
      <c r="J67" s="4"/>
      <c r="K67" s="45"/>
      <c r="L67" s="44"/>
      <c r="M67" s="63"/>
    </row>
    <row r="68" spans="1:13" ht="15" customHeight="1" x14ac:dyDescent="0.25">
      <c r="A68" s="48"/>
      <c r="B68" s="52"/>
      <c r="C68" s="53"/>
      <c r="D68" s="49"/>
      <c r="E68" s="44"/>
      <c r="F68" s="44"/>
      <c r="G68" s="44"/>
      <c r="H68" s="44"/>
      <c r="I68" s="5">
        <f>I66*C66</f>
        <v>21631.160999999996</v>
      </c>
      <c r="J68" s="5">
        <f>J66*C66</f>
        <v>50472.708999999995</v>
      </c>
      <c r="K68" s="45"/>
      <c r="L68" s="44"/>
      <c r="M68" s="63"/>
    </row>
    <row r="69" spans="1:13" s="7" customFormat="1" ht="15" customHeight="1" x14ac:dyDescent="0.2">
      <c r="A69" s="46" t="s">
        <v>36</v>
      </c>
      <c r="B69" s="50" t="s">
        <v>56</v>
      </c>
      <c r="C69" s="53">
        <v>105226.98</v>
      </c>
      <c r="D69" s="49">
        <f>C69/$C$75</f>
        <v>0.10322349758733286</v>
      </c>
      <c r="E69" s="44"/>
      <c r="F69" s="44"/>
      <c r="G69" s="44"/>
      <c r="H69" s="44"/>
      <c r="I69" s="45"/>
      <c r="J69" s="6">
        <v>0.2</v>
      </c>
      <c r="K69" s="6">
        <v>0.2</v>
      </c>
      <c r="L69" s="6">
        <v>0.3</v>
      </c>
      <c r="M69" s="11">
        <v>0.3</v>
      </c>
    </row>
    <row r="70" spans="1:13" ht="5.0999999999999996" customHeight="1" x14ac:dyDescent="0.25">
      <c r="A70" s="47"/>
      <c r="B70" s="51"/>
      <c r="C70" s="53"/>
      <c r="D70" s="49"/>
      <c r="E70" s="44"/>
      <c r="F70" s="44"/>
      <c r="G70" s="44"/>
      <c r="H70" s="44"/>
      <c r="I70" s="45"/>
      <c r="J70" s="4"/>
      <c r="K70" s="4"/>
      <c r="L70" s="4"/>
      <c r="M70" s="9"/>
    </row>
    <row r="71" spans="1:13" ht="15" customHeight="1" x14ac:dyDescent="0.25">
      <c r="A71" s="48"/>
      <c r="B71" s="52"/>
      <c r="C71" s="53"/>
      <c r="D71" s="49"/>
      <c r="E71" s="44"/>
      <c r="F71" s="44"/>
      <c r="G71" s="44"/>
      <c r="H71" s="44"/>
      <c r="I71" s="45"/>
      <c r="J71" s="5">
        <f>J69*C69</f>
        <v>21045.396000000001</v>
      </c>
      <c r="K71" s="5">
        <f>K69*C69</f>
        <v>21045.396000000001</v>
      </c>
      <c r="L71" s="5">
        <f>L69*C69</f>
        <v>31568.093999999997</v>
      </c>
      <c r="M71" s="10">
        <f>M69*C69</f>
        <v>31568.093999999997</v>
      </c>
    </row>
    <row r="72" spans="1:13" s="7" customFormat="1" ht="15" customHeight="1" x14ac:dyDescent="0.2">
      <c r="A72" s="46" t="s">
        <v>37</v>
      </c>
      <c r="B72" s="50" t="s">
        <v>57</v>
      </c>
      <c r="C72" s="53">
        <v>6241.39</v>
      </c>
      <c r="D72" s="49">
        <f>C72/$C$75</f>
        <v>6.122556264625322E-3</v>
      </c>
      <c r="E72" s="44"/>
      <c r="F72" s="44"/>
      <c r="G72" s="44"/>
      <c r="H72" s="44"/>
      <c r="I72" s="45"/>
      <c r="J72" s="45"/>
      <c r="K72" s="45"/>
      <c r="L72" s="44"/>
      <c r="M72" s="11">
        <v>1</v>
      </c>
    </row>
    <row r="73" spans="1:13" ht="5.0999999999999996" customHeight="1" x14ac:dyDescent="0.25">
      <c r="A73" s="47"/>
      <c r="B73" s="51"/>
      <c r="C73" s="53"/>
      <c r="D73" s="49"/>
      <c r="E73" s="44"/>
      <c r="F73" s="44"/>
      <c r="G73" s="44"/>
      <c r="H73" s="44"/>
      <c r="I73" s="45"/>
      <c r="J73" s="45"/>
      <c r="K73" s="45"/>
      <c r="L73" s="44"/>
      <c r="M73" s="9"/>
    </row>
    <row r="74" spans="1:13" ht="15" customHeight="1" x14ac:dyDescent="0.25">
      <c r="A74" s="48"/>
      <c r="B74" s="52"/>
      <c r="C74" s="53"/>
      <c r="D74" s="49"/>
      <c r="E74" s="44"/>
      <c r="F74" s="44"/>
      <c r="G74" s="44"/>
      <c r="H74" s="44"/>
      <c r="I74" s="45"/>
      <c r="J74" s="45"/>
      <c r="K74" s="45"/>
      <c r="L74" s="44"/>
      <c r="M74" s="10">
        <f>M72*C72</f>
        <v>6241.39</v>
      </c>
    </row>
    <row r="75" spans="1:13" ht="30" customHeight="1" x14ac:dyDescent="0.25">
      <c r="A75" s="69" t="s">
        <v>12</v>
      </c>
      <c r="B75" s="70"/>
      <c r="C75" s="33">
        <f>SUM(C9:C74)</f>
        <v>1019409.17</v>
      </c>
      <c r="D75" s="34">
        <v>1</v>
      </c>
      <c r="E75" s="5"/>
      <c r="F75" s="5"/>
      <c r="G75" s="5"/>
      <c r="H75" s="5"/>
      <c r="I75" s="8"/>
      <c r="J75" s="8"/>
      <c r="K75" s="8"/>
      <c r="L75" s="5"/>
      <c r="M75" s="10"/>
    </row>
    <row r="76" spans="1:13" ht="30" customHeight="1" x14ac:dyDescent="0.25">
      <c r="A76" s="57" t="s">
        <v>8</v>
      </c>
      <c r="B76" s="58"/>
      <c r="C76" s="61" t="s">
        <v>9</v>
      </c>
      <c r="D76" s="61"/>
      <c r="E76" s="35">
        <f>E56+E50+E20+E14+E11</f>
        <v>18159.114600000001</v>
      </c>
      <c r="F76" s="35">
        <f>F56+F50+F17+F14</f>
        <v>88486.168999999994</v>
      </c>
      <c r="G76" s="35">
        <f>G56+G50+G47+G38+G29+G17</f>
        <v>144710.99900000001</v>
      </c>
      <c r="H76" s="35">
        <f>H56+H53+H50+H47+H38+H29+H23+H17</f>
        <v>166599.44200000001</v>
      </c>
      <c r="I76" s="35">
        <f>I68+I38+I35+I32+I29+I23</f>
        <v>86312.047000000006</v>
      </c>
      <c r="J76" s="35">
        <f>J71+J68+J38+J35+J32+J29+J20</f>
        <v>123023.99099999999</v>
      </c>
      <c r="K76" s="35">
        <f>K71+K62+K47+K44+K41+K35+K20</f>
        <v>119887.927</v>
      </c>
      <c r="L76" s="35">
        <f>L71+L65+L62+L47+L44+L41+L35+L26+L20</f>
        <v>213747.02239999999</v>
      </c>
      <c r="M76" s="36">
        <f>M74+M71+M59+M44+M26</f>
        <v>58482.457999999999</v>
      </c>
    </row>
    <row r="77" spans="1:13" ht="30" customHeight="1" x14ac:dyDescent="0.25">
      <c r="A77" s="57"/>
      <c r="B77" s="58"/>
      <c r="C77" s="61" t="s">
        <v>10</v>
      </c>
      <c r="D77" s="61"/>
      <c r="E77" s="35">
        <f>E76</f>
        <v>18159.114600000001</v>
      </c>
      <c r="F77" s="35">
        <f>E77+F76</f>
        <v>106645.2836</v>
      </c>
      <c r="G77" s="35">
        <f t="shared" ref="G77" si="0">F77+G76</f>
        <v>251356.28260000001</v>
      </c>
      <c r="H77" s="35">
        <f>G77+H76</f>
        <v>417955.72460000002</v>
      </c>
      <c r="I77" s="35">
        <f>H77+I76</f>
        <v>504267.77160000004</v>
      </c>
      <c r="J77" s="35">
        <f>I77+J76</f>
        <v>627291.76260000002</v>
      </c>
      <c r="K77" s="35">
        <f t="shared" ref="K77:L77" si="1">J77+K76</f>
        <v>747179.68960000004</v>
      </c>
      <c r="L77" s="35">
        <f t="shared" si="1"/>
        <v>960926.71200000006</v>
      </c>
      <c r="M77" s="37">
        <f>M76+L77</f>
        <v>1019409.17</v>
      </c>
    </row>
    <row r="78" spans="1:13" ht="30" customHeight="1" x14ac:dyDescent="0.25">
      <c r="A78" s="57" t="s">
        <v>11</v>
      </c>
      <c r="B78" s="58"/>
      <c r="C78" s="61" t="s">
        <v>9</v>
      </c>
      <c r="D78" s="61"/>
      <c r="E78" s="38">
        <f>E76/C75</f>
        <v>1.7813371837728319E-2</v>
      </c>
      <c r="F78" s="38">
        <f>F76/C75</f>
        <v>8.6801425378584721E-2</v>
      </c>
      <c r="G78" s="38">
        <f>G76/C75</f>
        <v>0.14195575560694634</v>
      </c>
      <c r="H78" s="39">
        <f>H76/C75</f>
        <v>0.16342745082428481</v>
      </c>
      <c r="I78" s="38">
        <f>I76/C75</f>
        <v>8.4668697849755462E-2</v>
      </c>
      <c r="J78" s="38">
        <f>J76/C75</f>
        <v>0.12068166014241366</v>
      </c>
      <c r="K78" s="38">
        <f>K76/C75</f>
        <v>0.11760530563012297</v>
      </c>
      <c r="L78" s="38">
        <f>L76/C75</f>
        <v>0.20967735889603581</v>
      </c>
      <c r="M78" s="40">
        <f>M76/C75</f>
        <v>5.7368973834127854E-2</v>
      </c>
    </row>
    <row r="79" spans="1:13" ht="30" customHeight="1" x14ac:dyDescent="0.25">
      <c r="A79" s="59"/>
      <c r="B79" s="60"/>
      <c r="C79" s="62" t="s">
        <v>10</v>
      </c>
      <c r="D79" s="62"/>
      <c r="E79" s="41">
        <f>E78</f>
        <v>1.7813371837728319E-2</v>
      </c>
      <c r="F79" s="41">
        <f t="shared" ref="F79:M79" si="2">E79+F78</f>
        <v>0.10461479721631303</v>
      </c>
      <c r="G79" s="41">
        <f t="shared" si="2"/>
        <v>0.24657055282325938</v>
      </c>
      <c r="H79" s="42">
        <f t="shared" si="2"/>
        <v>0.40999800364754418</v>
      </c>
      <c r="I79" s="42">
        <f t="shared" si="2"/>
        <v>0.49466670149729963</v>
      </c>
      <c r="J79" s="41">
        <f t="shared" si="2"/>
        <v>0.61534836163971329</v>
      </c>
      <c r="K79" s="41">
        <f t="shared" si="2"/>
        <v>0.73295366726983624</v>
      </c>
      <c r="L79" s="41">
        <f t="shared" si="2"/>
        <v>0.94263102616587202</v>
      </c>
      <c r="M79" s="43">
        <f t="shared" si="2"/>
        <v>0.99999999999999989</v>
      </c>
    </row>
    <row r="80" spans="1:13" x14ac:dyDescent="0.25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4"/>
    </row>
    <row r="81" spans="1:13" x14ac:dyDescent="0.25">
      <c r="A81" s="25"/>
      <c r="M81" s="2"/>
    </row>
    <row r="82" spans="1:13" x14ac:dyDescent="0.25">
      <c r="A82" s="1"/>
      <c r="M82" s="2"/>
    </row>
    <row r="83" spans="1:13" x14ac:dyDescent="0.25">
      <c r="A83" s="1"/>
      <c r="M83" s="2"/>
    </row>
    <row r="84" spans="1:13" x14ac:dyDescent="0.25">
      <c r="A84" s="26"/>
      <c r="B84" s="27"/>
      <c r="C84" s="27"/>
      <c r="D84" s="27"/>
      <c r="E84" s="27"/>
      <c r="F84" s="27"/>
      <c r="G84" s="27"/>
      <c r="I84" s="27"/>
      <c r="J84" s="27"/>
      <c r="K84" s="27"/>
      <c r="M84" s="2"/>
    </row>
    <row r="85" spans="1:13" x14ac:dyDescent="0.25">
      <c r="A85" s="26"/>
      <c r="B85" s="27"/>
      <c r="C85" s="27"/>
      <c r="D85" s="27"/>
      <c r="E85" s="27"/>
      <c r="F85" s="27"/>
      <c r="G85" s="27"/>
      <c r="I85" s="27"/>
      <c r="J85" s="27"/>
      <c r="K85" s="27"/>
      <c r="M85" s="2"/>
    </row>
    <row r="86" spans="1:13" x14ac:dyDescent="0.25">
      <c r="A86" s="28"/>
      <c r="B86" s="29"/>
      <c r="C86" s="29"/>
      <c r="D86" s="29"/>
      <c r="E86" s="29"/>
      <c r="F86" s="29"/>
      <c r="G86" s="29"/>
      <c r="I86" s="29"/>
      <c r="J86" s="29"/>
      <c r="K86" s="29"/>
      <c r="M86" s="2"/>
    </row>
    <row r="87" spans="1:13" x14ac:dyDescent="0.25">
      <c r="A87" s="1"/>
      <c r="M87" s="2"/>
    </row>
    <row r="88" spans="1:13" x14ac:dyDescent="0.25">
      <c r="A88" s="1"/>
      <c r="M88" s="2"/>
    </row>
    <row r="89" spans="1:13" x14ac:dyDescent="0.25">
      <c r="A89" s="1"/>
      <c r="M89" s="2"/>
    </row>
    <row r="90" spans="1:13" x14ac:dyDescent="0.25">
      <c r="A90" s="1"/>
      <c r="M90" s="2"/>
    </row>
    <row r="91" spans="1:13" ht="15.75" thickBot="1" x14ac:dyDescent="0.3">
      <c r="A91" s="30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2"/>
    </row>
  </sheetData>
  <mergeCells count="254">
    <mergeCell ref="H1:I2"/>
    <mergeCell ref="J1:J2"/>
    <mergeCell ref="H3:I4"/>
    <mergeCell ref="J3:J4"/>
    <mergeCell ref="H5:I5"/>
    <mergeCell ref="J5:M5"/>
    <mergeCell ref="H6:I6"/>
    <mergeCell ref="J6:M6"/>
    <mergeCell ref="A1:G2"/>
    <mergeCell ref="A3:G4"/>
    <mergeCell ref="A5:G5"/>
    <mergeCell ref="A6:G6"/>
    <mergeCell ref="M66:M68"/>
    <mergeCell ref="A69:A71"/>
    <mergeCell ref="B69:B71"/>
    <mergeCell ref="C69:C71"/>
    <mergeCell ref="D69:D71"/>
    <mergeCell ref="G69:G71"/>
    <mergeCell ref="H69:H71"/>
    <mergeCell ref="I69:I71"/>
    <mergeCell ref="K66:K68"/>
    <mergeCell ref="L66:L68"/>
    <mergeCell ref="A66:A68"/>
    <mergeCell ref="B66:B68"/>
    <mergeCell ref="C66:C68"/>
    <mergeCell ref="D66:D68"/>
    <mergeCell ref="E69:E71"/>
    <mergeCell ref="F69:F71"/>
    <mergeCell ref="F66:F68"/>
    <mergeCell ref="E66:E68"/>
    <mergeCell ref="F63:F65"/>
    <mergeCell ref="A75:B75"/>
    <mergeCell ref="H72:H74"/>
    <mergeCell ref="I72:I74"/>
    <mergeCell ref="J72:J74"/>
    <mergeCell ref="K72:K74"/>
    <mergeCell ref="L72:L74"/>
    <mergeCell ref="A72:A74"/>
    <mergeCell ref="B72:B74"/>
    <mergeCell ref="C72:C74"/>
    <mergeCell ref="D72:D74"/>
    <mergeCell ref="G72:G74"/>
    <mergeCell ref="E72:E74"/>
    <mergeCell ref="F72:F74"/>
    <mergeCell ref="G66:G68"/>
    <mergeCell ref="H66:H68"/>
    <mergeCell ref="E57:E59"/>
    <mergeCell ref="F57:F59"/>
    <mergeCell ref="M60:M62"/>
    <mergeCell ref="A63:A65"/>
    <mergeCell ref="B63:B65"/>
    <mergeCell ref="C63:C65"/>
    <mergeCell ref="D63:D65"/>
    <mergeCell ref="G63:G65"/>
    <mergeCell ref="H63:H65"/>
    <mergeCell ref="I63:I65"/>
    <mergeCell ref="J63:J65"/>
    <mergeCell ref="K63:K65"/>
    <mergeCell ref="M63:M65"/>
    <mergeCell ref="H60:H62"/>
    <mergeCell ref="I60:I62"/>
    <mergeCell ref="J60:J62"/>
    <mergeCell ref="A60:A62"/>
    <mergeCell ref="B60:B62"/>
    <mergeCell ref="C60:C62"/>
    <mergeCell ref="D60:D62"/>
    <mergeCell ref="G60:G62"/>
    <mergeCell ref="E60:E62"/>
    <mergeCell ref="F60:F62"/>
    <mergeCell ref="E63:E65"/>
    <mergeCell ref="M54:M56"/>
    <mergeCell ref="G57:G59"/>
    <mergeCell ref="H57:H59"/>
    <mergeCell ref="I57:I59"/>
    <mergeCell ref="J57:J59"/>
    <mergeCell ref="K57:K59"/>
    <mergeCell ref="L57:L59"/>
    <mergeCell ref="I54:I56"/>
    <mergeCell ref="J54:J56"/>
    <mergeCell ref="K54:K56"/>
    <mergeCell ref="L54:L56"/>
    <mergeCell ref="M45:M47"/>
    <mergeCell ref="G51:G53"/>
    <mergeCell ref="I51:I53"/>
    <mergeCell ref="J51:J53"/>
    <mergeCell ref="K51:K53"/>
    <mergeCell ref="L51:L53"/>
    <mergeCell ref="M51:M53"/>
    <mergeCell ref="F51:F53"/>
    <mergeCell ref="E51:E53"/>
    <mergeCell ref="M48:M50"/>
    <mergeCell ref="I48:I50"/>
    <mergeCell ref="J48:J50"/>
    <mergeCell ref="K48:K50"/>
    <mergeCell ref="L48:L50"/>
    <mergeCell ref="I45:I47"/>
    <mergeCell ref="J45:J47"/>
    <mergeCell ref="A48:A50"/>
    <mergeCell ref="B48:B50"/>
    <mergeCell ref="C48:C50"/>
    <mergeCell ref="D48:D50"/>
    <mergeCell ref="A42:A44"/>
    <mergeCell ref="B42:B44"/>
    <mergeCell ref="C42:C44"/>
    <mergeCell ref="D42:D44"/>
    <mergeCell ref="G42:G44"/>
    <mergeCell ref="E42:E44"/>
    <mergeCell ref="F42:F44"/>
    <mergeCell ref="A45:A47"/>
    <mergeCell ref="B45:B47"/>
    <mergeCell ref="C45:C47"/>
    <mergeCell ref="D45:D47"/>
    <mergeCell ref="A36:A38"/>
    <mergeCell ref="B36:B38"/>
    <mergeCell ref="C36:C38"/>
    <mergeCell ref="D36:D38"/>
    <mergeCell ref="H39:H41"/>
    <mergeCell ref="I39:I41"/>
    <mergeCell ref="J39:J41"/>
    <mergeCell ref="A39:A41"/>
    <mergeCell ref="B39:B41"/>
    <mergeCell ref="C39:C41"/>
    <mergeCell ref="D39:D41"/>
    <mergeCell ref="G39:G41"/>
    <mergeCell ref="E36:E38"/>
    <mergeCell ref="F36:F38"/>
    <mergeCell ref="E39:E41"/>
    <mergeCell ref="F39:F41"/>
    <mergeCell ref="C30:C32"/>
    <mergeCell ref="D30:D32"/>
    <mergeCell ref="G30:G32"/>
    <mergeCell ref="H33:H35"/>
    <mergeCell ref="A33:A35"/>
    <mergeCell ref="B33:B35"/>
    <mergeCell ref="C33:C35"/>
    <mergeCell ref="D33:D35"/>
    <mergeCell ref="G33:G35"/>
    <mergeCell ref="F33:F35"/>
    <mergeCell ref="E33:E35"/>
    <mergeCell ref="M39:M41"/>
    <mergeCell ref="J21:J23"/>
    <mergeCell ref="A21:A23"/>
    <mergeCell ref="B21:B23"/>
    <mergeCell ref="C21:C23"/>
    <mergeCell ref="D21:D23"/>
    <mergeCell ref="G21:G23"/>
    <mergeCell ref="H24:H26"/>
    <mergeCell ref="I24:I26"/>
    <mergeCell ref="J24:J26"/>
    <mergeCell ref="K24:K26"/>
    <mergeCell ref="A24:A26"/>
    <mergeCell ref="B24:B26"/>
    <mergeCell ref="C24:C26"/>
    <mergeCell ref="D24:D26"/>
    <mergeCell ref="G24:G26"/>
    <mergeCell ref="L27:L29"/>
    <mergeCell ref="A27:A29"/>
    <mergeCell ref="B27:B29"/>
    <mergeCell ref="C27:C29"/>
    <mergeCell ref="D27:D29"/>
    <mergeCell ref="L30:L32"/>
    <mergeCell ref="A30:A32"/>
    <mergeCell ref="B30:B32"/>
    <mergeCell ref="K9:K11"/>
    <mergeCell ref="M9:M11"/>
    <mergeCell ref="K12:K14"/>
    <mergeCell ref="M12:M14"/>
    <mergeCell ref="J9:J11"/>
    <mergeCell ref="I9:I11"/>
    <mergeCell ref="I15:I17"/>
    <mergeCell ref="I18:I20"/>
    <mergeCell ref="I12:I14"/>
    <mergeCell ref="J12:J14"/>
    <mergeCell ref="J15:J17"/>
    <mergeCell ref="K15:K17"/>
    <mergeCell ref="L15:L17"/>
    <mergeCell ref="M15:M17"/>
    <mergeCell ref="L9:L11"/>
    <mergeCell ref="L12:L14"/>
    <mergeCell ref="M18:M20"/>
    <mergeCell ref="M21:M23"/>
    <mergeCell ref="M27:M29"/>
    <mergeCell ref="M30:M32"/>
    <mergeCell ref="M33:M35"/>
    <mergeCell ref="M36:M38"/>
    <mergeCell ref="E7:H7"/>
    <mergeCell ref="H9:H11"/>
    <mergeCell ref="B15:B17"/>
    <mergeCell ref="C15:C17"/>
    <mergeCell ref="B9:B11"/>
    <mergeCell ref="C9:C11"/>
    <mergeCell ref="D12:D14"/>
    <mergeCell ref="H12:H14"/>
    <mergeCell ref="G9:G11"/>
    <mergeCell ref="C7:C8"/>
    <mergeCell ref="F9:F11"/>
    <mergeCell ref="G12:G14"/>
    <mergeCell ref="C12:C14"/>
    <mergeCell ref="B12:B14"/>
    <mergeCell ref="D15:D17"/>
    <mergeCell ref="E21:E23"/>
    <mergeCell ref="F21:F23"/>
    <mergeCell ref="E24:E26"/>
    <mergeCell ref="I7:L7"/>
    <mergeCell ref="A7:A8"/>
    <mergeCell ref="B7:B8"/>
    <mergeCell ref="D7:D8"/>
    <mergeCell ref="A12:A14"/>
    <mergeCell ref="D9:D11"/>
    <mergeCell ref="A9:A11"/>
    <mergeCell ref="A78:B79"/>
    <mergeCell ref="C78:D78"/>
    <mergeCell ref="C79:D79"/>
    <mergeCell ref="A76:B77"/>
    <mergeCell ref="C76:D76"/>
    <mergeCell ref="C77:D77"/>
    <mergeCell ref="A51:A53"/>
    <mergeCell ref="B51:B53"/>
    <mergeCell ref="C51:C53"/>
    <mergeCell ref="D51:D53"/>
    <mergeCell ref="A57:A59"/>
    <mergeCell ref="B57:B59"/>
    <mergeCell ref="C57:C59"/>
    <mergeCell ref="D57:D59"/>
    <mergeCell ref="A54:A56"/>
    <mergeCell ref="B54:B56"/>
    <mergeCell ref="C54:C56"/>
    <mergeCell ref="D54:D56"/>
    <mergeCell ref="A15:A17"/>
    <mergeCell ref="F18:F20"/>
    <mergeCell ref="G18:G20"/>
    <mergeCell ref="D18:D20"/>
    <mergeCell ref="A18:A20"/>
    <mergeCell ref="B18:B20"/>
    <mergeCell ref="C18:C20"/>
    <mergeCell ref="H18:H20"/>
    <mergeCell ref="E15:E17"/>
    <mergeCell ref="K21:K23"/>
    <mergeCell ref="L21:L23"/>
    <mergeCell ref="K30:K32"/>
    <mergeCell ref="K36:K38"/>
    <mergeCell ref="K27:K29"/>
    <mergeCell ref="E45:E47"/>
    <mergeCell ref="F45:F47"/>
    <mergeCell ref="F24:F26"/>
    <mergeCell ref="E27:E29"/>
    <mergeCell ref="F27:F29"/>
    <mergeCell ref="E30:E32"/>
    <mergeCell ref="F30:F32"/>
    <mergeCell ref="H30:H32"/>
    <mergeCell ref="L36:L38"/>
    <mergeCell ref="H42:H44"/>
    <mergeCell ref="I42:I44"/>
    <mergeCell ref="J42:J44"/>
  </mergeCells>
  <printOptions horizontalCentered="1" verticalCentered="1"/>
  <pageMargins left="0.19685039370078741" right="0.19685039370078741" top="0" bottom="0" header="0.31496062992125984" footer="0.31496062992125984"/>
  <pageSetup paperSize="9" scale="48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Físico Financeiro</vt:lpstr>
      <vt:lpstr>'Cronograma Físico Financeiro'!Area_de_impressao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John Hallef</cp:lastModifiedBy>
  <cp:lastPrinted>2025-09-12T14:14:50Z</cp:lastPrinted>
  <dcterms:created xsi:type="dcterms:W3CDTF">2009-06-11T16:57:11Z</dcterms:created>
  <dcterms:modified xsi:type="dcterms:W3CDTF">2025-09-12T14:30:44Z</dcterms:modified>
</cp:coreProperties>
</file>